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KA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<sst xmlns="http://schemas.openxmlformats.org/spreadsheetml/2006/main" count="367" uniqueCount="25">
  <si>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</si>
  <si>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</si>
  <si>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</si>
  <si>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</si>
  <si>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</si>
  <si>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</si>
  <si>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</si>
  <si>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</si>
  <si>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</si>
  <si>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</si>
  <si>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</si>
  <si>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</si>
  <si>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</si>
  <si>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</si>
  <si>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</si>
  <si>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</si>
  <si>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</si>
  <si>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</si>
  <si>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</si>
  <si>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</si>
  <si>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</si>
  <si>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</si>
  <si>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TKA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</si>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</sst>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3" sqref="A23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2769476.2407120802</v>
      </c>
    </row>
    <row r="4" spans="1:33">
      <c r="A4" s="1" t="s">
        <v>24</v>
      </c>
      <c r="B4" s="33">
        <f>SUM(data!D2:D200)</f>
        <v>474401.33344394027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0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  <c r="N8" s="4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4"/>
      <c r="B9" s="45"/>
      <c r="C9" s="36" t="s">
        <v>6</v>
      </c>
      <c r="D9" s="36"/>
      <c r="E9" s="37" t="s">
        <v>7</v>
      </c>
      <c r="F9" s="37"/>
      <c r="G9" s="38" t="s">
        <v>9</v>
      </c>
      <c r="H9" s="38"/>
      <c r="I9" s="39" t="s">
        <v>10</v>
      </c>
      <c r="J9" s="39"/>
      <c r="K9" s="45" t="s">
        <v>18</v>
      </c>
      <c r="L9" s="47"/>
      <c r="M9" s="48" t="s">
        <v>8</v>
      </c>
      <c r="N9" s="4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6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2359.8310839651676</v>
      </c>
      <c r="D11" s="23">
        <f>C11/($K$20+$M$20)</f>
        <v>5.2675092641385661E-3</v>
      </c>
      <c r="E11" s="10">
        <f t="array" ref="E11">SUM(IF(data!A2:A200="21-40 years",IF(data!B2:B200="30-70%",IF(data!C2:C200="Moderate (11-30%)",data!D2:D200,0),0),0))</f>
        <v>2977.0929923506201</v>
      </c>
      <c r="F11" s="23">
        <f>E11/($K$20+$M$20)</f>
        <v>6.6453336528896952E-3</v>
      </c>
      <c r="G11" s="10">
        <f t="array" ref="G11">SUM(IF(data!A2:A200="21-40 years",IF(data!B2:B200="30-70%",IF(data!C2:C200="Severe (31-50%)",data!D2:D200,0),0),0))</f>
        <v>2203.6630122127463</v>
      </c>
      <c r="H11" s="23">
        <f>G11/($K$20+$M$20)</f>
        <v>4.9189178881251976E-3</v>
      </c>
      <c r="I11" s="10">
        <f t="array" ref="I11">SUM(IF(data!A2:A200="21-40 years",IF(data!B2:B200="30-70%",IF(data!C2:C200="Very Severe (&gt;50%)",data!D2:D200,0),0),0))</f>
        <v>6145.2520432958763</v>
      </c>
      <c r="J11" s="23">
        <f>I11/($K$20+$M$20)</f>
        <v>1.3717156405168058E-2</v>
      </c>
      <c r="K11" s="11">
        <f>SUM(C11,E11,G11,I11)</f>
        <v>13685.83913182441</v>
      </c>
      <c r="L11" s="29">
        <f>K11/($K$20+$M$20)</f>
        <v>3.0548917210321515E-2</v>
      </c>
      <c r="M11" s="31">
        <f t="array" ref="M11">SUM(IF(data!A2:A200="21-40 years",IF(data!B2:B200="30-70%",IF(data!C2:C200="No Attack",data!D2:D200,0),0),0))</f>
        <v>3685.4794252053644</v>
      </c>
      <c r="N11" s="25">
        <f>M11/($K$20+$M$20)</f>
        <v>8.2265621242863015E-3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5"/>
      <c r="B12" s="9" t="s">
        <v>5</v>
      </c>
      <c r="C12" s="10">
        <f t="array" ref="C12">SUM(IF(data!A2:A200="21-40 years",IF(data!B2:B200="&gt;70%",IF(data!C2:C200="Light (&lt;11%)",data!D2:D200,0),0),0))</f>
        <v>3479.3238697514566</v>
      </c>
      <c r="D12" s="23">
        <f>C12/($K$20+$M$20)</f>
        <v>7.766390925768806E-3</v>
      </c>
      <c r="E12" s="10">
        <f t="array" ref="E12">SUM(IF(data!A2:A200="21-40 years",IF(data!B2:B200="&gt;70%",IF(data!C2:C200="Moderate (11-30%)",data!D2:D200,0),0),0))</f>
        <v>3361.2149646997632</v>
      </c>
      <c r="F12" s="23">
        <f>E12/($K$20+$M$20)</f>
        <v>7.5027535172422213E-3</v>
      </c>
      <c r="G12" s="10">
        <f t="array" ref="G12">SUM(IF(data!A2:A200="21-40 years",IF(data!B2:B200="&gt;70%",IF(data!C2:C200="Severe (31-50%)",data!D2:D200,0),0),0))</f>
        <v>3365.3619944181251</v>
      </c>
      <c r="H12" s="23">
        <f>G12/($K$20+$M$20)</f>
        <v>7.5120103312610554E-3</v>
      </c>
      <c r="I12" s="10">
        <f t="array" ref="I12">SUM(IF(data!A2:A200="21-40 years",IF(data!B2:B200="&gt;70%",IF(data!C2:C200="Very Severe (&gt;50%)",data!D2:D200,0),0),0))</f>
        <v>10240.828938142022</v>
      </c>
      <c r="J12" s="23">
        <f>I12/($K$20+$M$20)</f>
        <v>2.2859119735587671E-2</v>
      </c>
      <c r="K12" s="11">
        <f>SUM(C12,E12,G12,I12)</f>
        <v>20446.729767011366</v>
      </c>
      <c r="L12" s="29">
        <f>K12/($K$20+$M$20)</f>
        <v>4.5640274509859753E-2</v>
      </c>
      <c r="M12" s="31">
        <f t="array" ref="M12">SUM(IF(data!A2:A200="21-40 years",IF(data!B2:B200="&gt;70%",IF(data!C2:C200="No Attack",data!D2:D200,0),0),0))</f>
        <v>3678.0426053495848</v>
      </c>
      <c r="N12" s="25">
        <f>M12/($K$20+$M$20)</f>
        <v>8.2099619880510299E-3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525.46193999942182</v>
      </c>
      <c r="D14" s="23">
        <f>C14/($K$20+$M$20)</f>
        <v>1.1729126104434485E-3</v>
      </c>
      <c r="E14" s="10">
        <f t="array" ref="E14">SUM(IF(data!A2:A200="41-60 years",IF(data!B2:B200="30-70%",IF(data!C2:C200="Moderate (11-30%)",data!D2:D200,0),0),0))</f>
        <v>697.69546586512615</v>
      </c>
      <c r="F14" s="23">
        <f>E14/($K$20+$M$20)</f>
        <v>1.5573645736612694E-3</v>
      </c>
      <c r="G14" s="10">
        <f t="array" ref="G14">SUM(IF(data!A2:A200="41-60 years",IF(data!B2:B200="30-70%",IF(data!C2:C200="Severe (31-50%)",data!D2:D200,0),0),0))</f>
        <v>1146.831512683922</v>
      </c>
      <c r="H14" s="23">
        <f>G14/($K$20+$M$20)</f>
        <v>2.5599059434873398E-3</v>
      </c>
      <c r="I14" s="10">
        <f t="array" ref="I14">SUM(IF(data!A2:A200="41-60 years",IF(data!B2:B200="30-70%",IF(data!C2:C200="Very Severe (&gt;50%)",data!D2:D200,0),0),0))</f>
        <v>2394.2864351286007</v>
      </c>
      <c r="J14" s="23">
        <f>I14/($K$20+$M$20)</f>
        <v>5.3444189559744629E-3</v>
      </c>
      <c r="K14" s="11">
        <f>SUM(C14,E14,G14,I14)</f>
        <v>4764.2753536770706</v>
      </c>
      <c r="L14" s="29">
        <f>K14/($K$20+$M$20)</f>
        <v>1.063460208356652E-2</v>
      </c>
      <c r="M14" s="31">
        <f t="array" ref="M14">SUM(IF(data!A2:A200="41-60 years",IF(data!B2:B200="30-70%",IF(data!C2:C200="No Attack",data!D2:D200,0),0),0))</f>
        <v>1171.3969426951662</v>
      </c>
      <c r="N14" s="25">
        <f>M14/($K$20+$M$20)</f>
        <v>2.614739796232576E-3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5"/>
      <c r="B15" s="9" t="s">
        <v>5</v>
      </c>
      <c r="C15" s="10">
        <f t="array" ref="C15">SUM(IF(data!A2:A200="41-60 years",IF(data!B2:B200="&gt;70%",IF(data!C2:C200="Light (&lt;11%)",data!D2:D200,0),0),0))</f>
        <v>219.10958907469106</v>
      </c>
      <c r="D15" s="23">
        <f>C15/($K$20+$M$20)</f>
        <v>4.890866122388807E-4</v>
      </c>
      <c r="E15" s="10">
        <f t="array" ref="E15">SUM(IF(data!A2:A200="41-60 years",IF(data!B2:B200="&gt;70%",IF(data!C2:C200="Moderate (11-30%)",data!D2:D200,0),0),0))</f>
        <v>288.54024980739854</v>
      </c>
      <c r="F15" s="23">
        <f>E15/($K$20+$M$20)</f>
        <v>6.4406662377863746E-4</v>
      </c>
      <c r="G15" s="10">
        <f t="array" ref="G15">SUM(IF(data!A2:A200="41-60 years",IF(data!B2:B200="&gt;70%",IF(data!C2:C200="Severe (31-50%)",data!D2:D200,0),0),0))</f>
        <v>271.24552455232879</v>
      </c>
      <c r="H15" s="23">
        <f>G15/($K$20+$M$20)</f>
        <v>6.0546211258254894E-4</v>
      </c>
      <c r="I15" s="10">
        <f t="array" ref="I15">SUM(IF(data!A2:A200="41-60 years",IF(data!B2:B200="&gt;70%",IF(data!C2:C200="Very Severe (&gt;50%)",data!D2:D200,0),0),0))</f>
        <v>6171.6601040557407</v>
      </c>
      <c r="J15" s="23">
        <f>I15/($K$20+$M$20)</f>
        <v>1.3776103295750915E-2</v>
      </c>
      <c r="K15" s="11">
        <f>SUM(C15,E15,G15,I15)</f>
        <v>6950.5554674901596</v>
      </c>
      <c r="L15" s="29">
        <f>K15/($K$20+$M$20)</f>
        <v>1.5514718644350983E-2</v>
      </c>
      <c r="M15" s="31">
        <f t="array" ref="M15">SUM(IF(data!A2:A200="41-60 years",IF(data!B2:B200="&gt;70%",IF(data!C2:C200="No Attack",data!D2:D200,0),0),0))</f>
        <v>285.26962465184596</v>
      </c>
      <c r="N15" s="25">
        <f>M15/($K$20+$M$20)</f>
        <v>6.3676608077644508E-4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16833.401681532581</v>
      </c>
      <c r="D17" s="23">
        <f>C17/($K$20+$M$20)</f>
        <v>3.7574765374921812E-2</v>
      </c>
      <c r="E17" s="10">
        <f t="array" ref="E17">SUM(IF(data!A2:A200="&gt;60 years",IF(data!B2:B200="30-70%",IF(data!C2:C200="Moderate (11-30%)",data!D2:D200,0),0),0))</f>
        <v>18131.704879435631</v>
      </c>
      <c r="F17" s="23">
        <f>E17/($K$20+$M$20)</f>
        <v>4.0472779630723515E-2</v>
      </c>
      <c r="G17" s="10">
        <f t="array" ref="G17">SUM(IF(data!A2:A200="&gt;60 years",IF(data!B2:B200="30-70%",IF(data!C2:C200="Severe (31-50%)",data!D2:D200,0),0),0))</f>
        <v>26013.273977190249</v>
      </c>
      <c r="H17" s="23">
        <f>G17/($K$20+$M$20)</f>
        <v>5.8065665206504621E-2</v>
      </c>
      <c r="I17" s="10">
        <f t="array" ref="I17">SUM(IF(data!A2:A200="&gt;60 years",IF(data!B2:B200="30-70%",IF(data!C2:C200="Very Severe (&gt;50%)",data!D2:D200,0),0),0))</f>
        <v>120031.51542940254</v>
      </c>
      <c r="J17" s="23">
        <f>I17/($K$20+$M$20)</f>
        <v>0.26792897331049043</v>
      </c>
      <c r="K17" s="11">
        <f>SUM(C17,E17,G17,I17)</f>
        <v>181009.89596756099</v>
      </c>
      <c r="L17" s="29">
        <f>K17/($K$20+$M$20)</f>
        <v>0.40404218352264037</v>
      </c>
      <c r="M17" s="31">
        <f t="array" ref="M17">SUM(IF(data!A2:A200="&gt;60 years",IF(data!B2:B200="30-70%",IF(data!C2:C200="No Attack",data!D2:D200,0),0),0))</f>
        <v>24671.415608977641</v>
      </c>
      <c r="N17" s="25">
        <f>M17/($K$20+$M$20)</f>
        <v>5.5070429050090762E-2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5"/>
      <c r="B18" s="9" t="s">
        <v>5</v>
      </c>
      <c r="C18" s="10">
        <f t="array" ref="C18">SUM(IF(data!A2:A200="&gt;60 years",IF(data!B2:B200="&gt;70%",IF(data!C2:C200="Light (&lt;11%)",data!D2:D200,0),0),0))</f>
        <v>8761.2680146105376</v>
      </c>
      <c r="D18" s="23">
        <f>C18/($K$20+$M$20)</f>
        <v>1.9556510101993007E-2</v>
      </c>
      <c r="E18" s="10">
        <f t="array" ref="E18">SUM(IF(data!A2:A200="&gt;60 years",IF(data!B2:B200="&gt;70%",IF(data!C2:C200="Moderate (11-30%)",data!D2:D200,0),0),0))</f>
        <v>10377.838991713812</v>
      </c>
      <c r="F18" s="23">
        <f>E18/($K$20+$M$20)</f>
        <v>2.3164947441381287E-2</v>
      </c>
      <c r="G18" s="10">
        <f t="array" ref="G18">SUM(IF(data!A2:A200="&gt;60 years",IF(data!B2:B200="&gt;70%",IF(data!C2:C200="Severe (31-50%)",data!D2:D200,0),0),0))</f>
        <v>13566.514665038118</v>
      </c>
      <c r="H18" s="23">
        <f>G18/($K$20+$M$20)</f>
        <v>3.0282566479328064E-2</v>
      </c>
      <c r="I18" s="10">
        <f t="array" ref="I18">SUM(IF(data!A2:A200="&gt;60 years",IF(data!B2:B200="&gt;70%",IF(data!C2:C200="Very Severe (&gt;50%)",data!D2:D200,0),0),0))</f>
        <v>146676.80032017364</v>
      </c>
      <c r="J18" s="23">
        <f>I18/($K$20+$M$20)</f>
        <v>0.32740538497463134</v>
      </c>
      <c r="K18" s="11">
        <f>SUM(C18,E18,G18,I18)</f>
        <v>179382.4219915361</v>
      </c>
      <c r="L18" s="29">
        <f>K18/($K$20+$M$20)</f>
        <v>0.40040940899733368</v>
      </c>
      <c r="M18" s="31">
        <f t="array" ref="M18">SUM(IF(data!A2:A200="&gt;60 years",IF(data!B2:B200="&gt;70%",IF(data!C2:C200="No Attack",data!D2:D200,0),0),0))</f>
        <v>8266.1975547550428</v>
      </c>
      <c r="N18" s="25">
        <f>M18/($K$20+$M$20)</f>
        <v>1.8451435992490068E-2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32178.396178933857</v>
      </c>
      <c r="D20" s="26">
        <f>C20/($K$20+$M$20)</f>
        <v>7.1827174889504519E-2</v>
      </c>
      <c r="E20" s="27">
        <f>SUM(E11:E18)</f>
        <v>35834.087543872352</v>
      </c>
      <c r="F20" s="26">
        <f>E20/($K$20+$M$20)</f>
        <v>7.9987245439676627E-2</v>
      </c>
      <c r="G20" s="27">
        <f>SUM(G11:G18)</f>
        <v>46566.890686095488</v>
      </c>
      <c r="H20" s="26">
        <f>G20/($K$20+$M$20)</f>
        <v>0.10394452796128882</v>
      </c>
      <c r="I20" s="27">
        <f>SUM(I11:I18)</f>
        <v>291660.34327019844</v>
      </c>
      <c r="J20" s="26">
        <f>I20/($K$20+$M$20)</f>
        <v>0.65103115667760292</v>
      </c>
      <c r="K20" s="27">
        <f>SUM(K11:K18)</f>
        <v>406239.71767910011</v>
      </c>
      <c r="L20" s="30">
        <f>SUM(L11:L18)</f>
        <v>0.90679010496807277</v>
      </c>
      <c r="M20" s="32">
        <f>SUM(M11:M18)</f>
        <v>41757.801761634648</v>
      </c>
      <c r="N20" s="24">
        <f>SUM(N11:N18)</f>
        <v>9.3209895031927184E-2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0"/>
  <sheetViews>
    <sheetView topLeftCell="A94" workbookViewId="0">
      <selection sqref="A1:D110"/>
    </sheetView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23</v>
      </c>
      <c r="B2" s="51" t="s">
        <v>5</v>
      </c>
      <c r="C2" s="51" t="s">
        <v>6</v>
      </c>
      <c r="D2" s="52">
        <v>248.28968823098609</v>
      </c>
    </row>
    <row r="3" spans="1:4">
      <c r="A3" s="51" t="s">
        <v>23</v>
      </c>
      <c r="B3" s="51" t="s">
        <v>5</v>
      </c>
      <c r="C3" s="51" t="s">
        <v>6</v>
      </c>
      <c r="D3" s="52">
        <v>2949.7430114441881</v>
      </c>
    </row>
    <row r="4" spans="1:4" ht="28.8">
      <c r="A4" s="51" t="s">
        <v>23</v>
      </c>
      <c r="B4" s="51" t="s">
        <v>5</v>
      </c>
      <c r="C4" s="51" t="s">
        <v>7</v>
      </c>
      <c r="D4" s="52">
        <v>351.95620801115729</v>
      </c>
    </row>
    <row r="5" spans="1:4" ht="28.8">
      <c r="A5" s="51" t="s">
        <v>23</v>
      </c>
      <c r="B5" s="51" t="s">
        <v>5</v>
      </c>
      <c r="C5" s="51" t="s">
        <v>7</v>
      </c>
      <c r="D5" s="52">
        <v>3199.2680391492117</v>
      </c>
    </row>
    <row r="6" spans="1:4">
      <c r="A6" s="51" t="s">
        <v>23</v>
      </c>
      <c r="B6" s="51" t="s">
        <v>5</v>
      </c>
      <c r="C6" s="51" t="s">
        <v>8</v>
      </c>
      <c r="D6" s="52">
        <v>2030.1858314956601</v>
      </c>
    </row>
    <row r="7" spans="1:4">
      <c r="A7" s="51" t="s">
        <v>23</v>
      </c>
      <c r="B7" s="51" t="s">
        <v>5</v>
      </c>
      <c r="C7" s="51" t="s">
        <v>8</v>
      </c>
      <c r="D7" s="52">
        <v>80.891889625165234</v>
      </c>
    </row>
    <row r="8" spans="1:4">
      <c r="A8" s="51" t="s">
        <v>23</v>
      </c>
      <c r="B8" s="51" t="s">
        <v>5</v>
      </c>
      <c r="C8" s="51" t="s">
        <v>8</v>
      </c>
      <c r="D8" s="52">
        <v>596.5760060537765</v>
      </c>
    </row>
    <row r="9" spans="1:4">
      <c r="A9" s="51" t="s">
        <v>23</v>
      </c>
      <c r="B9" s="51" t="s">
        <v>5</v>
      </c>
      <c r="C9" s="51" t="s">
        <v>9</v>
      </c>
      <c r="D9" s="52">
        <v>457.6118149038154</v>
      </c>
    </row>
    <row r="10" spans="1:4">
      <c r="A10" s="51" t="s">
        <v>23</v>
      </c>
      <c r="B10" s="51" t="s">
        <v>5</v>
      </c>
      <c r="C10" s="51" t="s">
        <v>9</v>
      </c>
      <c r="D10" s="52">
        <v>1041.9414981400848</v>
      </c>
    </row>
    <row r="11" spans="1:4" ht="28.8">
      <c r="A11" s="51" t="s">
        <v>23</v>
      </c>
      <c r="B11" s="51" t="s">
        <v>5</v>
      </c>
      <c r="C11" s="51" t="s">
        <v>10</v>
      </c>
      <c r="D11" s="52">
        <v>808.8262314581184</v>
      </c>
    </row>
    <row r="12" spans="1:4" ht="28.8">
      <c r="A12" s="51" t="s">
        <v>23</v>
      </c>
      <c r="B12" s="51" t="s">
        <v>5</v>
      </c>
      <c r="C12" s="51" t="s">
        <v>10</v>
      </c>
      <c r="D12" s="52">
        <v>2058.6135598149881</v>
      </c>
    </row>
    <row r="13" spans="1:4">
      <c r="A13" s="51" t="s">
        <v>23</v>
      </c>
      <c r="B13" s="51" t="s">
        <v>11</v>
      </c>
      <c r="C13" s="51" t="s">
        <v>6</v>
      </c>
      <c r="D13" s="52">
        <v>205.69932289823527</v>
      </c>
    </row>
    <row r="14" spans="1:4">
      <c r="A14" s="51" t="s">
        <v>23</v>
      </c>
      <c r="B14" s="51" t="s">
        <v>11</v>
      </c>
      <c r="C14" s="51" t="s">
        <v>6</v>
      </c>
      <c r="D14" s="52">
        <v>3059.130037889418</v>
      </c>
    </row>
    <row r="15" spans="1:4" ht="28.8">
      <c r="A15" s="51" t="s">
        <v>23</v>
      </c>
      <c r="B15" s="51" t="s">
        <v>11</v>
      </c>
      <c r="C15" s="51" t="s">
        <v>7</v>
      </c>
      <c r="D15" s="52">
        <v>201.61466434502671</v>
      </c>
    </row>
    <row r="16" spans="1:4" ht="28.8">
      <c r="A16" s="51" t="s">
        <v>23</v>
      </c>
      <c r="B16" s="51" t="s">
        <v>11</v>
      </c>
      <c r="C16" s="51" t="s">
        <v>7</v>
      </c>
      <c r="D16" s="52">
        <v>2031.9827016859892</v>
      </c>
    </row>
    <row r="17" spans="1:4">
      <c r="A17" s="51" t="s">
        <v>23</v>
      </c>
      <c r="B17" s="51" t="s">
        <v>11</v>
      </c>
      <c r="C17" s="51" t="s">
        <v>8</v>
      </c>
      <c r="D17" s="52">
        <v>4254.3241078541896</v>
      </c>
    </row>
    <row r="18" spans="1:4">
      <c r="A18" s="51" t="s">
        <v>23</v>
      </c>
      <c r="B18" s="51" t="s">
        <v>11</v>
      </c>
      <c r="C18" s="51" t="s">
        <v>8</v>
      </c>
      <c r="D18" s="52">
        <v>170.73639288898875</v>
      </c>
    </row>
    <row r="19" spans="1:4">
      <c r="A19" s="51" t="s">
        <v>23</v>
      </c>
      <c r="B19" s="51" t="s">
        <v>11</v>
      </c>
      <c r="C19" s="51" t="s">
        <v>8</v>
      </c>
      <c r="D19" s="52">
        <v>632.61032688707053</v>
      </c>
    </row>
    <row r="20" spans="1:4">
      <c r="A20" s="51" t="s">
        <v>23</v>
      </c>
      <c r="B20" s="51" t="s">
        <v>11</v>
      </c>
      <c r="C20" s="51" t="s">
        <v>8</v>
      </c>
      <c r="D20" s="52">
        <v>32.954536413597388</v>
      </c>
    </row>
    <row r="21" spans="1:4">
      <c r="A21" s="51" t="s">
        <v>23</v>
      </c>
      <c r="B21" s="51" t="s">
        <v>11</v>
      </c>
      <c r="C21" s="51" t="s">
        <v>9</v>
      </c>
      <c r="D21" s="52">
        <v>105.88652096571803</v>
      </c>
    </row>
    <row r="22" spans="1:4">
      <c r="A22" s="51" t="s">
        <v>23</v>
      </c>
      <c r="B22" s="51" t="s">
        <v>11</v>
      </c>
      <c r="C22" s="51" t="s">
        <v>9</v>
      </c>
      <c r="D22" s="52">
        <v>403.76981699723638</v>
      </c>
    </row>
    <row r="23" spans="1:4" ht="28.8">
      <c r="A23" s="51" t="s">
        <v>23</v>
      </c>
      <c r="B23" s="51" t="s">
        <v>11</v>
      </c>
      <c r="C23" s="51" t="s">
        <v>10</v>
      </c>
      <c r="D23" s="52">
        <v>474.97670762233162</v>
      </c>
    </row>
    <row r="24" spans="1:4" ht="28.8">
      <c r="A24" s="51" t="s">
        <v>23</v>
      </c>
      <c r="B24" s="51" t="s">
        <v>11</v>
      </c>
      <c r="C24" s="51" t="s">
        <v>10</v>
      </c>
      <c r="D24" s="52">
        <v>1006.2250884303783</v>
      </c>
    </row>
    <row r="25" spans="1:4">
      <c r="A25" s="51" t="s">
        <v>4</v>
      </c>
      <c r="B25" s="51" t="s">
        <v>5</v>
      </c>
      <c r="C25" s="51" t="s">
        <v>6</v>
      </c>
      <c r="D25" s="52">
        <v>1215.8319645818949</v>
      </c>
    </row>
    <row r="26" spans="1:4">
      <c r="A26" s="51" t="s">
        <v>4</v>
      </c>
      <c r="B26" s="51" t="s">
        <v>5</v>
      </c>
      <c r="C26" s="51" t="s">
        <v>6</v>
      </c>
      <c r="D26" s="52">
        <v>7520.2234740742042</v>
      </c>
    </row>
    <row r="27" spans="1:4">
      <c r="A27" s="51" t="s">
        <v>4</v>
      </c>
      <c r="B27" s="51" t="s">
        <v>5</v>
      </c>
      <c r="C27" s="51" t="s">
        <v>6</v>
      </c>
      <c r="D27" s="52">
        <v>25.212575954438179</v>
      </c>
    </row>
    <row r="28" spans="1:4" ht="28.8">
      <c r="A28" s="51" t="s">
        <v>4</v>
      </c>
      <c r="B28" s="51" t="s">
        <v>5</v>
      </c>
      <c r="C28" s="51" t="s">
        <v>7</v>
      </c>
      <c r="D28" s="52">
        <v>2292.3016095574399</v>
      </c>
    </row>
    <row r="29" spans="1:4" ht="28.8">
      <c r="A29" s="51" t="s">
        <v>4</v>
      </c>
      <c r="B29" s="51" t="s">
        <v>5</v>
      </c>
      <c r="C29" s="51" t="s">
        <v>7</v>
      </c>
      <c r="D29" s="52">
        <v>8072.5945453636723</v>
      </c>
    </row>
    <row r="30" spans="1:4" ht="28.8">
      <c r="A30" s="51" t="s">
        <v>4</v>
      </c>
      <c r="B30" s="51" t="s">
        <v>5</v>
      </c>
      <c r="C30" s="51" t="s">
        <v>7</v>
      </c>
      <c r="D30" s="52">
        <v>12.942836792699261</v>
      </c>
    </row>
    <row r="31" spans="1:4">
      <c r="A31" s="51" t="s">
        <v>4</v>
      </c>
      <c r="B31" s="51" t="s">
        <v>5</v>
      </c>
      <c r="C31" s="51" t="s">
        <v>8</v>
      </c>
      <c r="D31" s="52">
        <v>7543.5618545030411</v>
      </c>
    </row>
    <row r="32" spans="1:4">
      <c r="A32" s="51" t="s">
        <v>4</v>
      </c>
      <c r="B32" s="51" t="s">
        <v>5</v>
      </c>
      <c r="C32" s="51" t="s">
        <v>8</v>
      </c>
      <c r="D32" s="52">
        <v>183.67313433311435</v>
      </c>
    </row>
    <row r="33" spans="1:4">
      <c r="A33" s="51" t="s">
        <v>4</v>
      </c>
      <c r="B33" s="51" t="s">
        <v>5</v>
      </c>
      <c r="C33" s="51" t="s">
        <v>8</v>
      </c>
      <c r="D33" s="52">
        <v>538.95992105056041</v>
      </c>
    </row>
    <row r="34" spans="1:4">
      <c r="A34" s="51" t="s">
        <v>4</v>
      </c>
      <c r="B34" s="51" t="s">
        <v>5</v>
      </c>
      <c r="C34" s="51" t="s">
        <v>8</v>
      </c>
      <c r="D34" s="52">
        <v>2.6448683266720617E-3</v>
      </c>
    </row>
    <row r="35" spans="1:4">
      <c r="A35" s="51" t="s">
        <v>4</v>
      </c>
      <c r="B35" s="51" t="s">
        <v>5</v>
      </c>
      <c r="C35" s="51" t="s">
        <v>9</v>
      </c>
      <c r="D35" s="52">
        <v>5676.9656491962432</v>
      </c>
    </row>
    <row r="36" spans="1:4">
      <c r="A36" s="51" t="s">
        <v>4</v>
      </c>
      <c r="B36" s="51" t="s">
        <v>5</v>
      </c>
      <c r="C36" s="51" t="s">
        <v>9</v>
      </c>
      <c r="D36" s="52">
        <v>7596.3361613432307</v>
      </c>
    </row>
    <row r="37" spans="1:4">
      <c r="A37" s="51" t="s">
        <v>4</v>
      </c>
      <c r="B37" s="51" t="s">
        <v>5</v>
      </c>
      <c r="C37" s="51" t="s">
        <v>9</v>
      </c>
      <c r="D37" s="52">
        <v>293.21285449864513</v>
      </c>
    </row>
    <row r="38" spans="1:4" ht="28.8">
      <c r="A38" s="51" t="s">
        <v>4</v>
      </c>
      <c r="B38" s="51" t="s">
        <v>5</v>
      </c>
      <c r="C38" s="51" t="s">
        <v>10</v>
      </c>
      <c r="D38" s="52">
        <v>77728.620105793991</v>
      </c>
    </row>
    <row r="39" spans="1:4" ht="28.8">
      <c r="A39" s="51" t="s">
        <v>4</v>
      </c>
      <c r="B39" s="51" t="s">
        <v>5</v>
      </c>
      <c r="C39" s="51" t="s">
        <v>10</v>
      </c>
      <c r="D39" s="52">
        <v>67255.274679661728</v>
      </c>
    </row>
    <row r="40" spans="1:4" ht="28.8">
      <c r="A40" s="51" t="s">
        <v>4</v>
      </c>
      <c r="B40" s="51" t="s">
        <v>5</v>
      </c>
      <c r="C40" s="51" t="s">
        <v>10</v>
      </c>
      <c r="D40" s="52">
        <v>1692.905534717926</v>
      </c>
    </row>
    <row r="41" spans="1:4">
      <c r="A41" s="51" t="s">
        <v>4</v>
      </c>
      <c r="B41" s="51" t="s">
        <v>11</v>
      </c>
      <c r="C41" s="51" t="s">
        <v>6</v>
      </c>
      <c r="D41" s="52">
        <v>7444.1967573669799</v>
      </c>
    </row>
    <row r="42" spans="1:4">
      <c r="A42" s="51" t="s">
        <v>4</v>
      </c>
      <c r="B42" s="51" t="s">
        <v>11</v>
      </c>
      <c r="C42" s="51" t="s">
        <v>6</v>
      </c>
      <c r="D42" s="52">
        <v>9335.8154046083346</v>
      </c>
    </row>
    <row r="43" spans="1:4">
      <c r="A43" s="51" t="s">
        <v>4</v>
      </c>
      <c r="B43" s="51" t="s">
        <v>11</v>
      </c>
      <c r="C43" s="51" t="s">
        <v>6</v>
      </c>
      <c r="D43" s="52">
        <v>53.389519557264649</v>
      </c>
    </row>
    <row r="44" spans="1:4" ht="28.8">
      <c r="A44" s="51" t="s">
        <v>4</v>
      </c>
      <c r="B44" s="51" t="s">
        <v>11</v>
      </c>
      <c r="C44" s="51" t="s">
        <v>7</v>
      </c>
      <c r="D44" s="52">
        <v>4589.6623918381583</v>
      </c>
    </row>
    <row r="45" spans="1:4" ht="28.8">
      <c r="A45" s="51" t="s">
        <v>4</v>
      </c>
      <c r="B45" s="51" t="s">
        <v>11</v>
      </c>
      <c r="C45" s="51" t="s">
        <v>7</v>
      </c>
      <c r="D45" s="52">
        <v>13373.90268435912</v>
      </c>
    </row>
    <row r="46" spans="1:4" ht="28.8">
      <c r="A46" s="51" t="s">
        <v>4</v>
      </c>
      <c r="B46" s="51" t="s">
        <v>11</v>
      </c>
      <c r="C46" s="51" t="s">
        <v>7</v>
      </c>
      <c r="D46" s="52">
        <v>168.13980323835165</v>
      </c>
    </row>
    <row r="47" spans="1:4">
      <c r="A47" s="51" t="s">
        <v>4</v>
      </c>
      <c r="B47" s="51" t="s">
        <v>11</v>
      </c>
      <c r="C47" s="51" t="s">
        <v>8</v>
      </c>
      <c r="D47" s="52">
        <v>22303.674903913379</v>
      </c>
    </row>
    <row r="48" spans="1:4">
      <c r="A48" s="51" t="s">
        <v>4</v>
      </c>
      <c r="B48" s="51" t="s">
        <v>11</v>
      </c>
      <c r="C48" s="51" t="s">
        <v>8</v>
      </c>
      <c r="D48" s="52">
        <v>410.81612836473039</v>
      </c>
    </row>
    <row r="49" spans="1:4">
      <c r="A49" s="51" t="s">
        <v>4</v>
      </c>
      <c r="B49" s="51" t="s">
        <v>11</v>
      </c>
      <c r="C49" s="51" t="s">
        <v>8</v>
      </c>
      <c r="D49" s="52">
        <v>1949.2204825527533</v>
      </c>
    </row>
    <row r="50" spans="1:4">
      <c r="A50" s="51" t="s">
        <v>4</v>
      </c>
      <c r="B50" s="51" t="s">
        <v>11</v>
      </c>
      <c r="C50" s="51" t="s">
        <v>8</v>
      </c>
      <c r="D50" s="52">
        <v>7.7040941467738868</v>
      </c>
    </row>
    <row r="51" spans="1:4">
      <c r="A51" s="51" t="s">
        <v>4</v>
      </c>
      <c r="B51" s="51" t="s">
        <v>11</v>
      </c>
      <c r="C51" s="51" t="s">
        <v>9</v>
      </c>
      <c r="D51" s="52">
        <v>10177.894591583799</v>
      </c>
    </row>
    <row r="52" spans="1:4">
      <c r="A52" s="51" t="s">
        <v>4</v>
      </c>
      <c r="B52" s="51" t="s">
        <v>11</v>
      </c>
      <c r="C52" s="51" t="s">
        <v>9</v>
      </c>
      <c r="D52" s="52">
        <v>15537.958306343076</v>
      </c>
    </row>
    <row r="53" spans="1:4">
      <c r="A53" s="51" t="s">
        <v>4</v>
      </c>
      <c r="B53" s="51" t="s">
        <v>11</v>
      </c>
      <c r="C53" s="51" t="s">
        <v>9</v>
      </c>
      <c r="D53" s="52">
        <v>297.42107926337667</v>
      </c>
    </row>
    <row r="54" spans="1:4" ht="28.8">
      <c r="A54" s="51" t="s">
        <v>4</v>
      </c>
      <c r="B54" s="51" t="s">
        <v>11</v>
      </c>
      <c r="C54" s="51" t="s">
        <v>10</v>
      </c>
      <c r="D54" s="52">
        <v>43702.03297577842</v>
      </c>
    </row>
    <row r="55" spans="1:4" ht="28.8">
      <c r="A55" s="51" t="s">
        <v>4</v>
      </c>
      <c r="B55" s="51" t="s">
        <v>11</v>
      </c>
      <c r="C55" s="51" t="s">
        <v>10</v>
      </c>
      <c r="D55" s="52">
        <v>74883.676916725133</v>
      </c>
    </row>
    <row r="56" spans="1:4" ht="28.8">
      <c r="A56" s="51" t="s">
        <v>4</v>
      </c>
      <c r="B56" s="51" t="s">
        <v>11</v>
      </c>
      <c r="C56" s="51" t="s">
        <v>10</v>
      </c>
      <c r="D56" s="52">
        <v>1445.8055368989942</v>
      </c>
    </row>
    <row r="57" spans="1:4">
      <c r="A57" s="51" t="s">
        <v>12</v>
      </c>
      <c r="B57" s="51" t="s">
        <v>5</v>
      </c>
      <c r="C57" s="51" t="s">
        <v>6</v>
      </c>
      <c r="D57" s="52">
        <v>816.13998570805722</v>
      </c>
    </row>
    <row r="58" spans="1:4">
      <c r="A58" s="51" t="s">
        <v>12</v>
      </c>
      <c r="B58" s="51" t="s">
        <v>5</v>
      </c>
      <c r="C58" s="51" t="s">
        <v>6</v>
      </c>
      <c r="D58" s="52">
        <v>2663.1838840433993</v>
      </c>
    </row>
    <row r="59" spans="1:4" ht="28.8">
      <c r="A59" s="51" t="s">
        <v>12</v>
      </c>
      <c r="B59" s="51" t="s">
        <v>5</v>
      </c>
      <c r="C59" s="51" t="s">
        <v>7</v>
      </c>
      <c r="D59" s="52">
        <v>1224.0716085814106</v>
      </c>
    </row>
    <row r="60" spans="1:4" ht="28.8">
      <c r="A60" s="51" t="s">
        <v>12</v>
      </c>
      <c r="B60" s="51" t="s">
        <v>5</v>
      </c>
      <c r="C60" s="51" t="s">
        <v>7</v>
      </c>
      <c r="D60" s="52">
        <v>2007.2691045040456</v>
      </c>
    </row>
    <row r="61" spans="1:4" ht="28.8">
      <c r="A61" s="51" t="s">
        <v>12</v>
      </c>
      <c r="B61" s="51" t="s">
        <v>5</v>
      </c>
      <c r="C61" s="51" t="s">
        <v>7</v>
      </c>
      <c r="D61" s="52">
        <v>129.87425161430681</v>
      </c>
    </row>
    <row r="62" spans="1:4">
      <c r="A62" s="51" t="s">
        <v>12</v>
      </c>
      <c r="B62" s="51" t="s">
        <v>5</v>
      </c>
      <c r="C62" s="51" t="s">
        <v>8</v>
      </c>
      <c r="D62" s="52">
        <v>3374.2176846377006</v>
      </c>
    </row>
    <row r="63" spans="1:4">
      <c r="A63" s="51" t="s">
        <v>12</v>
      </c>
      <c r="B63" s="51" t="s">
        <v>5</v>
      </c>
      <c r="C63" s="51" t="s">
        <v>8</v>
      </c>
      <c r="D63" s="52">
        <v>52.244563670965071</v>
      </c>
    </row>
    <row r="64" spans="1:4">
      <c r="A64" s="51" t="s">
        <v>12</v>
      </c>
      <c r="B64" s="51" t="s">
        <v>5</v>
      </c>
      <c r="C64" s="51" t="s">
        <v>8</v>
      </c>
      <c r="D64" s="52">
        <v>251.58035704091947</v>
      </c>
    </row>
    <row r="65" spans="1:4">
      <c r="A65" s="51" t="s">
        <v>12</v>
      </c>
      <c r="B65" s="51" t="s">
        <v>5</v>
      </c>
      <c r="C65" s="51" t="s">
        <v>9</v>
      </c>
      <c r="D65" s="52">
        <v>1814.6340654716139</v>
      </c>
    </row>
    <row r="66" spans="1:4">
      <c r="A66" s="51" t="s">
        <v>12</v>
      </c>
      <c r="B66" s="51" t="s">
        <v>5</v>
      </c>
      <c r="C66" s="51" t="s">
        <v>9</v>
      </c>
      <c r="D66" s="52">
        <v>1383.1976652012781</v>
      </c>
    </row>
    <row r="67" spans="1:4">
      <c r="A67" s="51" t="s">
        <v>12</v>
      </c>
      <c r="B67" s="51" t="s">
        <v>5</v>
      </c>
      <c r="C67" s="51" t="s">
        <v>9</v>
      </c>
      <c r="D67" s="52">
        <v>167.53026374523279</v>
      </c>
    </row>
    <row r="68" spans="1:4" ht="28.8">
      <c r="A68" s="51" t="s">
        <v>12</v>
      </c>
      <c r="B68" s="51" t="s">
        <v>5</v>
      </c>
      <c r="C68" s="51" t="s">
        <v>10</v>
      </c>
      <c r="D68" s="52">
        <v>6846.4954995967664</v>
      </c>
    </row>
    <row r="69" spans="1:4" ht="28.8">
      <c r="A69" s="51" t="s">
        <v>12</v>
      </c>
      <c r="B69" s="51" t="s">
        <v>5</v>
      </c>
      <c r="C69" s="51" t="s">
        <v>10</v>
      </c>
      <c r="D69" s="52">
        <v>3314.6877228639382</v>
      </c>
    </row>
    <row r="70" spans="1:4" ht="28.8">
      <c r="A70" s="51" t="s">
        <v>12</v>
      </c>
      <c r="B70" s="51" t="s">
        <v>5</v>
      </c>
      <c r="C70" s="51" t="s">
        <v>10</v>
      </c>
      <c r="D70" s="52">
        <v>79.645715681317455</v>
      </c>
    </row>
    <row r="71" spans="1:4">
      <c r="A71" s="51" t="s">
        <v>12</v>
      </c>
      <c r="B71" s="51" t="s">
        <v>11</v>
      </c>
      <c r="C71" s="51" t="s">
        <v>6</v>
      </c>
      <c r="D71" s="52">
        <v>739.99640754149232</v>
      </c>
    </row>
    <row r="72" spans="1:4">
      <c r="A72" s="51" t="s">
        <v>12</v>
      </c>
      <c r="B72" s="51" t="s">
        <v>11</v>
      </c>
      <c r="C72" s="51" t="s">
        <v>6</v>
      </c>
      <c r="D72" s="52">
        <v>1611.2360498605383</v>
      </c>
    </row>
    <row r="73" spans="1:4">
      <c r="A73" s="51" t="s">
        <v>12</v>
      </c>
      <c r="B73" s="51" t="s">
        <v>11</v>
      </c>
      <c r="C73" s="51" t="s">
        <v>6</v>
      </c>
      <c r="D73" s="52">
        <v>8.5986265631371115</v>
      </c>
    </row>
    <row r="74" spans="1:4" ht="28.8">
      <c r="A74" s="51" t="s">
        <v>12</v>
      </c>
      <c r="B74" s="51" t="s">
        <v>11</v>
      </c>
      <c r="C74" s="51" t="s">
        <v>7</v>
      </c>
      <c r="D74" s="52">
        <v>791.49781965625982</v>
      </c>
    </row>
    <row r="75" spans="1:4" ht="28.8">
      <c r="A75" s="51" t="s">
        <v>12</v>
      </c>
      <c r="B75" s="51" t="s">
        <v>11</v>
      </c>
      <c r="C75" s="51" t="s">
        <v>7</v>
      </c>
      <c r="D75" s="52">
        <v>2146.1484152006733</v>
      </c>
    </row>
    <row r="76" spans="1:4" ht="28.8">
      <c r="A76" s="51" t="s">
        <v>12</v>
      </c>
      <c r="B76" s="51" t="s">
        <v>11</v>
      </c>
      <c r="C76" s="51" t="s">
        <v>7</v>
      </c>
      <c r="D76" s="52">
        <v>39.446757493687237</v>
      </c>
    </row>
    <row r="77" spans="1:4">
      <c r="A77" s="51" t="s">
        <v>12</v>
      </c>
      <c r="B77" s="51" t="s">
        <v>11</v>
      </c>
      <c r="C77" s="51" t="s">
        <v>8</v>
      </c>
      <c r="D77" s="52">
        <v>3391.252453340488</v>
      </c>
    </row>
    <row r="78" spans="1:4">
      <c r="A78" s="51" t="s">
        <v>12</v>
      </c>
      <c r="B78" s="51" t="s">
        <v>11</v>
      </c>
      <c r="C78" s="51" t="s">
        <v>8</v>
      </c>
      <c r="D78" s="52">
        <v>16.456507742128956</v>
      </c>
    </row>
    <row r="79" spans="1:4">
      <c r="A79" s="51" t="s">
        <v>12</v>
      </c>
      <c r="B79" s="51" t="s">
        <v>11</v>
      </c>
      <c r="C79" s="51" t="s">
        <v>8</v>
      </c>
      <c r="D79" s="52">
        <v>277.77046412274728</v>
      </c>
    </row>
    <row r="80" spans="1:4">
      <c r="A80" s="51" t="s">
        <v>12</v>
      </c>
      <c r="B80" s="51" t="s">
        <v>11</v>
      </c>
      <c r="C80" s="51" t="s">
        <v>9</v>
      </c>
      <c r="D80" s="52">
        <v>927.28787716910358</v>
      </c>
    </row>
    <row r="81" spans="1:4">
      <c r="A81" s="51" t="s">
        <v>12</v>
      </c>
      <c r="B81" s="51" t="s">
        <v>11</v>
      </c>
      <c r="C81" s="51" t="s">
        <v>9</v>
      </c>
      <c r="D81" s="52">
        <v>1276.3751350436426</v>
      </c>
    </row>
    <row r="82" spans="1:4" ht="28.8">
      <c r="A82" s="51" t="s">
        <v>12</v>
      </c>
      <c r="B82" s="51" t="s">
        <v>11</v>
      </c>
      <c r="C82" s="51" t="s">
        <v>10</v>
      </c>
      <c r="D82" s="52">
        <v>3802.4448856828294</v>
      </c>
    </row>
    <row r="83" spans="1:4" ht="28.8">
      <c r="A83" s="51" t="s">
        <v>12</v>
      </c>
      <c r="B83" s="51" t="s">
        <v>11</v>
      </c>
      <c r="C83" s="51" t="s">
        <v>10</v>
      </c>
      <c r="D83" s="52">
        <v>2294.7086432078409</v>
      </c>
    </row>
    <row r="84" spans="1:4" ht="28.8">
      <c r="A84" s="51" t="s">
        <v>12</v>
      </c>
      <c r="B84" s="51" t="s">
        <v>11</v>
      </c>
      <c r="C84" s="51" t="s">
        <v>10</v>
      </c>
      <c r="D84" s="52">
        <v>48.098514405205805</v>
      </c>
    </row>
    <row r="85" spans="1:4">
      <c r="A85" s="51" t="s">
        <v>13</v>
      </c>
      <c r="B85" s="51" t="s">
        <v>5</v>
      </c>
      <c r="C85" s="51" t="s">
        <v>6</v>
      </c>
      <c r="D85" s="52">
        <v>129.06922011086363</v>
      </c>
    </row>
    <row r="86" spans="1:4">
      <c r="A86" s="51" t="s">
        <v>13</v>
      </c>
      <c r="B86" s="51" t="s">
        <v>5</v>
      </c>
      <c r="C86" s="51" t="s">
        <v>6</v>
      </c>
      <c r="D86" s="52">
        <v>20.506599370868084</v>
      </c>
    </row>
    <row r="87" spans="1:4">
      <c r="A87" s="51" t="s">
        <v>13</v>
      </c>
      <c r="B87" s="51" t="s">
        <v>5</v>
      </c>
      <c r="C87" s="51" t="s">
        <v>6</v>
      </c>
      <c r="D87" s="52">
        <v>69.533769592959345</v>
      </c>
    </row>
    <row r="88" spans="1:4" ht="28.8">
      <c r="A88" s="51" t="s">
        <v>13</v>
      </c>
      <c r="B88" s="51" t="s">
        <v>5</v>
      </c>
      <c r="C88" s="51" t="s">
        <v>7</v>
      </c>
      <c r="D88" s="52">
        <v>97.559954325677538</v>
      </c>
    </row>
    <row r="89" spans="1:4" ht="28.8">
      <c r="A89" s="51" t="s">
        <v>13</v>
      </c>
      <c r="B89" s="51" t="s">
        <v>5</v>
      </c>
      <c r="C89" s="51" t="s">
        <v>7</v>
      </c>
      <c r="D89" s="52">
        <v>178.6960647780293</v>
      </c>
    </row>
    <row r="90" spans="1:4" ht="28.8">
      <c r="A90" s="51" t="s">
        <v>13</v>
      </c>
      <c r="B90" s="51" t="s">
        <v>5</v>
      </c>
      <c r="C90" s="51" t="s">
        <v>7</v>
      </c>
      <c r="D90" s="52">
        <v>12.284230703691714</v>
      </c>
    </row>
    <row r="91" spans="1:4">
      <c r="A91" s="51" t="s">
        <v>13</v>
      </c>
      <c r="B91" s="51" t="s">
        <v>5</v>
      </c>
      <c r="C91" s="51" t="s">
        <v>8</v>
      </c>
      <c r="D91" s="52">
        <v>275.80226626963213</v>
      </c>
    </row>
    <row r="92" spans="1:4">
      <c r="A92" s="51" t="s">
        <v>13</v>
      </c>
      <c r="B92" s="51" t="s">
        <v>5</v>
      </c>
      <c r="C92" s="51" t="s">
        <v>8</v>
      </c>
      <c r="D92" s="52">
        <v>7.4612797431156803</v>
      </c>
    </row>
    <row r="93" spans="1:4">
      <c r="A93" s="51" t="s">
        <v>13</v>
      </c>
      <c r="B93" s="51" t="s">
        <v>5</v>
      </c>
      <c r="C93" s="51" t="s">
        <v>8</v>
      </c>
      <c r="D93" s="52">
        <v>2.0060786390981886</v>
      </c>
    </row>
    <row r="94" spans="1:4">
      <c r="A94" s="51" t="s">
        <v>13</v>
      </c>
      <c r="B94" s="51" t="s">
        <v>5</v>
      </c>
      <c r="C94" s="51" t="s">
        <v>9</v>
      </c>
      <c r="D94" s="52">
        <v>167.57622257507214</v>
      </c>
    </row>
    <row r="95" spans="1:4">
      <c r="A95" s="51" t="s">
        <v>13</v>
      </c>
      <c r="B95" s="51" t="s">
        <v>5</v>
      </c>
      <c r="C95" s="51" t="s">
        <v>9</v>
      </c>
      <c r="D95" s="52">
        <v>103.66930197725662</v>
      </c>
    </row>
    <row r="96" spans="1:4" ht="28.8">
      <c r="A96" s="51" t="s">
        <v>13</v>
      </c>
      <c r="B96" s="51" t="s">
        <v>5</v>
      </c>
      <c r="C96" s="51" t="s">
        <v>10</v>
      </c>
      <c r="D96" s="52">
        <v>5301.9744938346585</v>
      </c>
    </row>
    <row r="97" spans="1:4" ht="28.8">
      <c r="A97" s="51" t="s">
        <v>13</v>
      </c>
      <c r="B97" s="51" t="s">
        <v>5</v>
      </c>
      <c r="C97" s="51" t="s">
        <v>10</v>
      </c>
      <c r="D97" s="52">
        <v>841.48416258742782</v>
      </c>
    </row>
    <row r="98" spans="1:4" ht="28.8">
      <c r="A98" s="51" t="s">
        <v>13</v>
      </c>
      <c r="B98" s="51" t="s">
        <v>5</v>
      </c>
      <c r="C98" s="51" t="s">
        <v>10</v>
      </c>
      <c r="D98" s="52">
        <v>28.201447633654766</v>
      </c>
    </row>
    <row r="99" spans="1:4">
      <c r="A99" s="51" t="s">
        <v>13</v>
      </c>
      <c r="B99" s="51" t="s">
        <v>11</v>
      </c>
      <c r="C99" s="51" t="s">
        <v>6</v>
      </c>
      <c r="D99" s="52">
        <v>73.984228675751211</v>
      </c>
    </row>
    <row r="100" spans="1:4">
      <c r="A100" s="51" t="s">
        <v>13</v>
      </c>
      <c r="B100" s="51" t="s">
        <v>11</v>
      </c>
      <c r="C100" s="51" t="s">
        <v>6</v>
      </c>
      <c r="D100" s="52">
        <v>451.47771132367063</v>
      </c>
    </row>
    <row r="101" spans="1:4" ht="28.8">
      <c r="A101" s="51" t="s">
        <v>13</v>
      </c>
      <c r="B101" s="51" t="s">
        <v>11</v>
      </c>
      <c r="C101" s="51" t="s">
        <v>7</v>
      </c>
      <c r="D101" s="52">
        <v>381.88448037612443</v>
      </c>
    </row>
    <row r="102" spans="1:4" ht="28.8">
      <c r="A102" s="51" t="s">
        <v>13</v>
      </c>
      <c r="B102" s="51" t="s">
        <v>11</v>
      </c>
      <c r="C102" s="51" t="s">
        <v>7</v>
      </c>
      <c r="D102" s="52">
        <v>315.81098548900172</v>
      </c>
    </row>
    <row r="103" spans="1:4">
      <c r="A103" s="51" t="s">
        <v>13</v>
      </c>
      <c r="B103" s="51" t="s">
        <v>11</v>
      </c>
      <c r="C103" s="51" t="s">
        <v>8</v>
      </c>
      <c r="D103" s="52">
        <v>1060.8939647119353</v>
      </c>
    </row>
    <row r="104" spans="1:4">
      <c r="A104" s="51" t="s">
        <v>13</v>
      </c>
      <c r="B104" s="51" t="s">
        <v>11</v>
      </c>
      <c r="C104" s="51" t="s">
        <v>8</v>
      </c>
      <c r="D104" s="52">
        <v>110.50259021563447</v>
      </c>
    </row>
    <row r="105" spans="1:4">
      <c r="A105" s="51" t="s">
        <v>13</v>
      </c>
      <c r="B105" s="51" t="s">
        <v>11</v>
      </c>
      <c r="C105" s="51" t="s">
        <v>8</v>
      </c>
      <c r="D105" s="52">
        <v>3.877675964990405E-4</v>
      </c>
    </row>
    <row r="106" spans="1:4">
      <c r="A106" s="51" t="s">
        <v>13</v>
      </c>
      <c r="B106" s="51" t="s">
        <v>11</v>
      </c>
      <c r="C106" s="51" t="s">
        <v>9</v>
      </c>
      <c r="D106" s="52">
        <v>594.4258018205901</v>
      </c>
    </row>
    <row r="107" spans="1:4">
      <c r="A107" s="51" t="s">
        <v>13</v>
      </c>
      <c r="B107" s="51" t="s">
        <v>11</v>
      </c>
      <c r="C107" s="51" t="s">
        <v>9</v>
      </c>
      <c r="D107" s="52">
        <v>552.40571086333182</v>
      </c>
    </row>
    <row r="108" spans="1:4" ht="28.8">
      <c r="A108" s="51" t="s">
        <v>13</v>
      </c>
      <c r="B108" s="51" t="s">
        <v>11</v>
      </c>
      <c r="C108" s="51" t="s">
        <v>10</v>
      </c>
      <c r="D108" s="52">
        <v>1435.7397182701782</v>
      </c>
    </row>
    <row r="109" spans="1:4" ht="28.8">
      <c r="A109" s="51" t="s">
        <v>13</v>
      </c>
      <c r="B109" s="51" t="s">
        <v>11</v>
      </c>
      <c r="C109" s="51" t="s">
        <v>10</v>
      </c>
      <c r="D109" s="52">
        <v>952.51457242866513</v>
      </c>
    </row>
    <row r="110" spans="1:4" ht="28.8">
      <c r="A110" s="51" t="s">
        <v>13</v>
      </c>
      <c r="B110" s="51" t="s">
        <v>11</v>
      </c>
      <c r="C110" s="51" t="s">
        <v>10</v>
      </c>
      <c r="D110" s="52">
        <v>6.032144429757504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TKA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2012-08-15T15:22:22Z</dcterms:modified>
</cp:coreProperties>
</file>